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rdons Documents\Work Documents\Excel_Data\Erosion\Sediment\"/>
    </mc:Choice>
  </mc:AlternateContent>
  <xr:revisionPtr revIDLastSave="0" documentId="8_{59BFABA2-E2B7-495B-8CB1-995A697B8732}" xr6:coauthVersionLast="47" xr6:coauthVersionMax="47" xr10:uidLastSave="{00000000-0000-0000-0000-000000000000}"/>
  <bookViews>
    <workbookView xWindow="-23925" yWindow="3120" windowWidth="21600" windowHeight="11250" xr2:uid="{7ABB38CD-E1DA-48A1-BA51-C870B587CF72}"/>
  </bookViews>
  <sheets>
    <sheet name="Calculator Menu" sheetId="4" r:id="rId1"/>
    <sheet name="SRP Calculator" sheetId="2" r:id="rId2"/>
    <sheet name="DEB Calculator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3" i="2"/>
  <c r="C12" i="3"/>
  <c r="C11" i="3"/>
  <c r="C8" i="3"/>
  <c r="C7" i="2"/>
  <c r="E9" i="3" l="1"/>
  <c r="C9" i="3" s="1"/>
  <c r="E14" i="3" s="1"/>
  <c r="C14" i="3" s="1"/>
  <c r="C10" i="3"/>
  <c r="C8" i="2"/>
  <c r="C10" i="2"/>
  <c r="E9" i="2"/>
  <c r="C9" i="2" s="1"/>
  <c r="E12" i="2" s="1"/>
  <c r="C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Joshua Blakey</author>
  </authors>
  <commentList>
    <comment ref="C4" authorId="0" shapeId="0" xr:uid="{BD1349C5-343B-4C9F-B42E-16F808FF71E1}">
      <text>
        <r>
          <rPr>
            <sz val="9"/>
            <color indexed="81"/>
            <rFont val="Tahoma"/>
            <family val="2"/>
          </rPr>
          <t>Insert your desired fence length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Joshua Blakey</author>
  </authors>
  <commentList>
    <comment ref="C4" authorId="0" shapeId="0" xr:uid="{E935EC56-3FF4-44EB-80EB-E6F018140865}">
      <text>
        <r>
          <rPr>
            <sz val="9"/>
            <color indexed="81"/>
            <rFont val="Tahoma"/>
            <family val="2"/>
          </rPr>
          <t>Insert your desired fence length here</t>
        </r>
      </text>
    </comment>
  </commentList>
</comments>
</file>

<file path=xl/sharedStrings.xml><?xml version="1.0" encoding="utf-8"?>
<sst xmlns="http://schemas.openxmlformats.org/spreadsheetml/2006/main" count="68" uniqueCount="32">
  <si>
    <t>WHAT TYPE OF FENCE YOU NEED?</t>
  </si>
  <si>
    <t>SEDIMENT RETENTION POND (SRP)</t>
  </si>
  <si>
    <t>DECANTING EARTH BUND (DEB)</t>
  </si>
  <si>
    <t>TO PLACE AN ORDER OR QUOTE</t>
  </si>
  <si>
    <t>0800 60 60 20</t>
  </si>
  <si>
    <t>sales@geofabrics.co.nz</t>
  </si>
  <si>
    <t>DESCRIPTION</t>
  </si>
  <si>
    <t>QTY</t>
  </si>
  <si>
    <t>Catchment (up to 50,000sqm per pond)</t>
  </si>
  <si>
    <r>
      <t>m</t>
    </r>
    <r>
      <rPr>
        <i/>
        <sz val="11"/>
        <color theme="1"/>
        <rFont val="Calibri"/>
        <family val="2"/>
      </rPr>
      <t>²</t>
    </r>
  </si>
  <si>
    <t>COMPONENTS LIST</t>
  </si>
  <si>
    <t>Decant 100mm T bar Kit (2m)</t>
  </si>
  <si>
    <t>ea*</t>
  </si>
  <si>
    <t>Decant 100mm Flexible Coupling</t>
  </si>
  <si>
    <t>ea</t>
  </si>
  <si>
    <t>Y'Post 1.5 or 1.8</t>
  </si>
  <si>
    <t>Decant Pond extension (includes 1.8Y post + rope guide)</t>
  </si>
  <si>
    <t>Decant Danline PP Rope (220m/roll)</t>
  </si>
  <si>
    <t>Safety caps (20/bag)</t>
  </si>
  <si>
    <t>bag/s</t>
  </si>
  <si>
    <t>ESC Green Soil Cover (3.95x50m)</t>
  </si>
  <si>
    <t>sqm</t>
  </si>
  <si>
    <t>Woven Weedmat (3.7x100m)</t>
  </si>
  <si>
    <t>Ground Staples 230mm</t>
  </si>
  <si>
    <t>box</t>
  </si>
  <si>
    <t>Polythene tape (to cover extra holes)</t>
  </si>
  <si>
    <t>roll</t>
  </si>
  <si>
    <t xml:space="preserve"> &lt; RETURN TO MENU</t>
  </si>
  <si>
    <t>Catchment (under 3,000sqm)</t>
  </si>
  <si>
    <r>
      <t>m</t>
    </r>
    <r>
      <rPr>
        <b/>
        <i/>
        <sz val="11"/>
        <color theme="1"/>
        <rFont val="Calibri"/>
        <family val="2"/>
      </rPr>
      <t>²</t>
    </r>
  </si>
  <si>
    <t xml:space="preserve">Decant PVC 150mm T'Junction  </t>
  </si>
  <si>
    <t xml:space="preserve">Decant PVC 150-100mm Reducer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</si>
</sst>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A010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4250"/>
      <name val="Calibri"/>
      <family val="2"/>
      <scheme val="minor"/>
    </font>
    <font>
      <b/>
      <u/>
      <sz val="12"/>
      <color rgb="FF004250"/>
      <name val="Calibri"/>
      <family val="2"/>
      <scheme val="minor"/>
    </font>
    <font>
      <sz val="9"/>
      <color indexed="81"/>
      <name val="Tahoma"/>
      <family val="2"/>
    </font>
    <font>
      <i/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u/>
      <sz val="14"/>
      <color theme="0"/>
      <name val="Calibri"/>
      <family val="2"/>
      <scheme val="minor"/>
    </font>
    <font>
      <sz val="11"/>
      <color rgb="FF0A010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42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D235"/>
        <bgColor indexed="64"/>
      </patternFill>
    </fill>
    <fill>
      <patternFill patternType="solid">
        <fgColor rgb="FFD0DAD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horizontal="right" vertical="center"/>
    </xf>
    <xf numFmtId="1" fontId="0" fillId="0" borderId="7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1" fillId="4" borderId="3" xfId="0" applyNumberFormat="1" applyFont="1" applyFill="1" applyBorder="1" applyAlignment="1" applyProtection="1">
      <alignment horizontal="center" vertical="center"/>
      <protection locked="0"/>
    </xf>
    <xf numFmtId="3" fontId="1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1" fillId="6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3" fillId="6" borderId="3" xfId="0" applyFont="1" applyFill="1" applyBorder="1" applyAlignment="1">
      <alignment horizontal="left" vertical="center"/>
    </xf>
    <xf numFmtId="0" fontId="6" fillId="6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5" borderId="0" xfId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  <protection hidden="1"/>
    </xf>
    <xf numFmtId="0" fontId="15" fillId="2" borderId="0" xfId="1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Alignment="1">
      <alignment horizontal="center" vertical="center"/>
    </xf>
    <xf numFmtId="0" fontId="0" fillId="0" borderId="6" xfId="0" applyBorder="1" applyAlignment="1" applyProtection="1">
      <alignment horizontal="left" vertical="center" indent="3"/>
      <protection hidden="1"/>
    </xf>
    <xf numFmtId="0" fontId="0" fillId="0" borderId="7" xfId="0" applyBorder="1" applyAlignment="1" applyProtection="1">
      <alignment horizontal="left" vertical="center" indent="3"/>
      <protection hidden="1"/>
    </xf>
    <xf numFmtId="0" fontId="12" fillId="7" borderId="14" xfId="1" applyFont="1" applyFill="1" applyBorder="1" applyAlignment="1" applyProtection="1">
      <alignment horizontal="center" vertical="center"/>
      <protection locked="0"/>
    </xf>
    <xf numFmtId="0" fontId="12" fillId="7" borderId="15" xfId="1" applyFont="1" applyFill="1" applyBorder="1" applyAlignment="1" applyProtection="1">
      <alignment horizontal="center" vertical="center"/>
      <protection locked="0"/>
    </xf>
    <xf numFmtId="0" fontId="12" fillId="7" borderId="16" xfId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9" fillId="5" borderId="0" xfId="1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0" fillId="0" borderId="6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3"/>
    </xf>
    <xf numFmtId="0" fontId="0" fillId="0" borderId="5" xfId="0" applyBorder="1" applyAlignment="1" applyProtection="1">
      <alignment horizontal="left" vertical="center" indent="3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left" vertical="center" indent="2"/>
      <protection hidden="1"/>
    </xf>
    <xf numFmtId="0" fontId="1" fillId="0" borderId="1" xfId="0" applyFont="1" applyBorder="1" applyAlignment="1" applyProtection="1">
      <alignment horizontal="left" vertical="center" indent="3"/>
      <protection hidden="1"/>
    </xf>
    <xf numFmtId="0" fontId="1" fillId="0" borderId="3" xfId="0" applyFont="1" applyBorder="1" applyAlignment="1" applyProtection="1">
      <alignment horizontal="left" vertical="center" indent="3"/>
      <protection hidden="1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3"/>
    </xf>
    <xf numFmtId="0" fontId="1" fillId="0" borderId="3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3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388597</xdr:colOff>
      <xdr:row>0</xdr:row>
      <xdr:rowOff>114296</xdr:rowOff>
    </xdr:from>
    <xdr:to>
      <xdr:col>2</xdr:col>
      <xdr:colOff>300697</xdr:colOff>
      <xdr:row>0</xdr:row>
      <xdr:rowOff>768346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105701-537D-44E6-BD25-209C51A33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197" y="114296"/>
          <a:ext cx="2160000" cy="654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1410184</xdr:colOff>
      <xdr:row>0</xdr:row>
      <xdr:rowOff>142875</xdr:rowOff>
    </xdr:from>
    <xdr:to>
      <xdr:col>2</xdr:col>
      <xdr:colOff>599590</xdr:colOff>
      <xdr:row>0</xdr:row>
      <xdr:rowOff>895350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DC58FB-5D19-4CB8-A899-4D2CFB646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9784" y="142875"/>
          <a:ext cx="2485056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1419709</xdr:colOff>
      <xdr:row>0</xdr:row>
      <xdr:rowOff>152400</xdr:rowOff>
    </xdr:from>
    <xdr:to>
      <xdr:col>2</xdr:col>
      <xdr:colOff>609115</xdr:colOff>
      <xdr:row>0</xdr:row>
      <xdr:rowOff>904875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654E6-2262-4159-B30E-711B6994D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29309" y="152400"/>
          <a:ext cx="2485056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eofabrics.co.n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geofabrics.co.n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s@geofabrics.co.nz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CFC95-F8F5-4F43-8190-4F0EE21319C5}">
  <sheetPr>
    <pageSetUpPr fitToPage="1"/>
  </sheetPr>
  <dimension ref="A1:N8"/>
  <sheetViews>
    <sheetView showGridLines="0" showRowColHeaders="0" tabSelected="1" zoomScaleNormal="100" workbookViewId="0">
      <selection activeCell="A6" sqref="A6:D6"/>
    </sheetView>
  </sheetViews>
  <sheetFormatPr defaultColWidth="0" defaultRowHeight="15" customHeight="1" zeroHeight="1"/>
  <cols>
    <col min="1" max="1" width="9.140625" customWidth="1"/>
    <col min="2" max="2" width="33.7109375" customWidth="1"/>
    <col min="3" max="4" width="9.140625" customWidth="1"/>
    <col min="5" max="5" width="8.85546875" hidden="1" customWidth="1"/>
    <col min="6" max="11" width="9.140625" hidden="1"/>
    <col min="15" max="16383" width="9.140625" hidden="1"/>
    <col min="16384" max="16384" width="9.140625" hidden="1" customWidth="1"/>
  </cols>
  <sheetData>
    <row r="1" spans="1:5" s="1" customFormat="1" ht="67.5" customHeight="1">
      <c r="A1" s="38"/>
      <c r="B1" s="38"/>
      <c r="C1" s="38"/>
      <c r="D1" s="38"/>
      <c r="E1" s="3"/>
    </row>
    <row r="2" spans="1:5" s="2" customFormat="1" ht="24.6" customHeight="1">
      <c r="A2" s="39" t="s">
        <v>0</v>
      </c>
      <c r="B2" s="40"/>
      <c r="C2" s="40"/>
      <c r="D2" s="41"/>
    </row>
    <row r="3" spans="1:5" s="4" customFormat="1" ht="27.75" customHeight="1" thickBot="1">
      <c r="A3" s="42" t="s">
        <v>1</v>
      </c>
      <c r="B3" s="42"/>
      <c r="C3" s="42"/>
      <c r="D3" s="42"/>
    </row>
    <row r="4" spans="1:5" s="4" customFormat="1" ht="27.75" customHeight="1">
      <c r="A4" s="43" t="s">
        <v>2</v>
      </c>
      <c r="B4" s="43"/>
      <c r="C4" s="43"/>
      <c r="D4" s="43"/>
      <c r="E4" s="24"/>
    </row>
    <row r="5" spans="1:5"/>
    <row r="6" spans="1:5" ht="24" customHeight="1">
      <c r="A6" s="44" t="s">
        <v>3</v>
      </c>
      <c r="B6" s="44"/>
      <c r="C6" s="44"/>
      <c r="D6" s="44"/>
    </row>
    <row r="7" spans="1:5" ht="21" customHeight="1">
      <c r="A7" s="37" t="s">
        <v>4</v>
      </c>
      <c r="B7" s="37"/>
      <c r="C7" s="37"/>
      <c r="D7" s="37"/>
    </row>
    <row r="8" spans="1:5" ht="20.25" customHeight="1">
      <c r="A8" s="36" t="s">
        <v>5</v>
      </c>
      <c r="B8" s="37"/>
      <c r="C8" s="37"/>
      <c r="D8" s="37"/>
    </row>
  </sheetData>
  <sheetProtection algorithmName="SHA-512" hashValue="HSn6wdmvAJuXAFXGLJ8kaJ52Aj61MNNt2FyFOwIYl7BGuby1TCbXJIWgqdG6gfXjgX32Vmf8hLzIu89BX/NRhg==" saltValue="tBp0wZApFp5JmY+sp+kvRw==" spinCount="100000" sheet="1" objects="1" scenarios="1"/>
  <mergeCells count="7">
    <mergeCell ref="A8:D8"/>
    <mergeCell ref="A1:D1"/>
    <mergeCell ref="A2:D2"/>
    <mergeCell ref="A3:D3"/>
    <mergeCell ref="A4:D4"/>
    <mergeCell ref="A6:D6"/>
    <mergeCell ref="A7:D7"/>
  </mergeCells>
  <hyperlinks>
    <hyperlink ref="A8" r:id="rId1" xr:uid="{B25ED1AE-264B-4A2E-B540-CB34CE7013F7}"/>
    <hyperlink ref="A4:D4" location="'DEB Calculator'!A1" display="DECANTING EARTH BUND (DEB)" xr:uid="{7B724B10-935A-4DD2-B261-7DB58B1C9E2D}"/>
    <hyperlink ref="A3:D3" location="'SRP Calculator'!A1" display="SILT FENCE (SF)" xr:uid="{271CD752-5713-4329-84F5-ADE38B861917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&amp;C&amp;Z&amp;F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0E0A-A1F6-4F27-BA90-CD78342A9359}">
  <sheetPr>
    <pageSetUpPr fitToPage="1"/>
  </sheetPr>
  <dimension ref="A1:E22"/>
  <sheetViews>
    <sheetView showGridLines="0" showRowColHeaders="0" zoomScaleNormal="100" workbookViewId="0">
      <selection activeCell="A18" sqref="A18:D18"/>
    </sheetView>
  </sheetViews>
  <sheetFormatPr defaultColWidth="0" defaultRowHeight="15" customHeight="1" zeroHeight="1"/>
  <cols>
    <col min="1" max="1" width="9.140625" customWidth="1"/>
    <col min="2" max="2" width="49.42578125" customWidth="1"/>
    <col min="3" max="4" width="9.140625" customWidth="1"/>
    <col min="5" max="5" width="8.85546875" hidden="1" customWidth="1"/>
    <col min="6" max="16384" width="9.140625" hidden="1"/>
  </cols>
  <sheetData>
    <row r="1" spans="1:5" s="1" customFormat="1" ht="81.75" customHeight="1">
      <c r="A1" s="38"/>
      <c r="B1" s="38"/>
      <c r="C1" s="38"/>
      <c r="D1" s="38"/>
      <c r="E1" s="3"/>
    </row>
    <row r="2" spans="1:5" s="2" customFormat="1" ht="24.6" customHeight="1">
      <c r="A2" s="59" t="s">
        <v>1</v>
      </c>
      <c r="B2" s="59"/>
      <c r="C2" s="59"/>
      <c r="D2" s="59"/>
    </row>
    <row r="3" spans="1:5" s="4" customFormat="1" ht="21" customHeight="1" thickBot="1">
      <c r="A3" s="60" t="s">
        <v>6</v>
      </c>
      <c r="B3" s="60"/>
      <c r="C3" s="9" t="s">
        <v>7</v>
      </c>
      <c r="D3" s="8"/>
    </row>
    <row r="4" spans="1:5" s="4" customFormat="1" ht="21" customHeight="1" thickBot="1">
      <c r="A4" s="61" t="s">
        <v>8</v>
      </c>
      <c r="B4" s="62"/>
      <c r="C4" s="22">
        <v>60000</v>
      </c>
      <c r="D4" s="35" t="s">
        <v>9</v>
      </c>
      <c r="E4" s="15"/>
    </row>
    <row r="5" spans="1:5" s="4" customFormat="1" ht="9.75" customHeight="1">
      <c r="A5" s="5"/>
      <c r="B5" s="6"/>
      <c r="C5" s="7"/>
      <c r="D5" s="12"/>
      <c r="E5" s="17"/>
    </row>
    <row r="6" spans="1:5" s="4" customFormat="1" ht="21" customHeight="1" thickBot="1">
      <c r="A6" s="60" t="s">
        <v>10</v>
      </c>
      <c r="B6" s="60"/>
      <c r="C6" s="60"/>
      <c r="D6" s="60"/>
      <c r="E6" s="16"/>
    </row>
    <row r="7" spans="1:5" s="4" customFormat="1" ht="21" customHeight="1">
      <c r="A7" s="58" t="s">
        <v>11</v>
      </c>
      <c r="B7" s="58"/>
      <c r="C7" s="34">
        <f>IF(AND($C$4=0),0,IF(AND($C$4&gt;0,$C$4&lt;=15000),1,IF(AND($C$4&gt;15000,$C$4&lt;30000),2,IF(AND($C$4&gt;=30000),3))))</f>
        <v>3</v>
      </c>
      <c r="D7" s="11" t="s">
        <v>12</v>
      </c>
      <c r="E7" s="18"/>
    </row>
    <row r="8" spans="1:5" s="4" customFormat="1" ht="21" customHeight="1">
      <c r="A8" s="45" t="s">
        <v>13</v>
      </c>
      <c r="B8" s="46"/>
      <c r="C8" s="10">
        <f>SUM(C7*1)</f>
        <v>3</v>
      </c>
      <c r="D8" s="10" t="s">
        <v>14</v>
      </c>
      <c r="E8" s="18"/>
    </row>
    <row r="9" spans="1:5" s="4" customFormat="1" ht="21" customHeight="1">
      <c r="A9" s="45" t="s">
        <v>15</v>
      </c>
      <c r="B9" s="46"/>
      <c r="C9" s="10">
        <f>ROUNDUP(E9,-1)</f>
        <v>30</v>
      </c>
      <c r="D9" s="10" t="s">
        <v>14</v>
      </c>
      <c r="E9" s="18">
        <f>SUM($C$7*7)</f>
        <v>21</v>
      </c>
    </row>
    <row r="10" spans="1:5" s="4" customFormat="1" ht="21" customHeight="1">
      <c r="A10" s="45" t="s">
        <v>16</v>
      </c>
      <c r="B10" s="46"/>
      <c r="C10" s="10">
        <f>SUM(C7*2)</f>
        <v>6</v>
      </c>
      <c r="D10" s="10" t="s">
        <v>14</v>
      </c>
      <c r="E10" s="18"/>
    </row>
    <row r="11" spans="1:5" s="4" customFormat="1" ht="21" customHeight="1">
      <c r="A11" s="46" t="s">
        <v>17</v>
      </c>
      <c r="B11" s="46"/>
      <c r="C11" s="10">
        <v>1</v>
      </c>
      <c r="D11" s="10" t="s">
        <v>14</v>
      </c>
      <c r="E11" s="19"/>
    </row>
    <row r="12" spans="1:5" s="4" customFormat="1" ht="21" customHeight="1">
      <c r="A12" s="45" t="s">
        <v>18</v>
      </c>
      <c r="B12" s="46"/>
      <c r="C12" s="10">
        <f>ROUNDUP($E$12,0)</f>
        <v>2</v>
      </c>
      <c r="D12" s="10" t="s">
        <v>19</v>
      </c>
      <c r="E12" s="18">
        <f>$C$9/20</f>
        <v>1.5</v>
      </c>
    </row>
    <row r="13" spans="1:5" ht="21" customHeight="1">
      <c r="A13" s="54" t="s">
        <v>20</v>
      </c>
      <c r="B13" s="54"/>
      <c r="C13" s="10">
        <f>3.95*50</f>
        <v>197.5</v>
      </c>
      <c r="D13" s="10" t="s">
        <v>21</v>
      </c>
      <c r="E13" s="18"/>
    </row>
    <row r="14" spans="1:5" ht="21" customHeight="1">
      <c r="A14" s="55" t="s">
        <v>22</v>
      </c>
      <c r="B14" s="55"/>
      <c r="C14" s="14">
        <v>370</v>
      </c>
      <c r="D14" s="14" t="s">
        <v>21</v>
      </c>
      <c r="E14" s="20"/>
    </row>
    <row r="15" spans="1:5" ht="21" customHeight="1">
      <c r="A15" s="56" t="s">
        <v>23</v>
      </c>
      <c r="B15" s="54"/>
      <c r="C15" s="10">
        <v>1</v>
      </c>
      <c r="D15" s="10" t="s">
        <v>24</v>
      </c>
      <c r="E15" s="18"/>
    </row>
    <row r="16" spans="1:5" ht="21" customHeight="1" thickBot="1">
      <c r="A16" s="57" t="s">
        <v>25</v>
      </c>
      <c r="B16" s="57"/>
      <c r="C16" s="13">
        <v>1</v>
      </c>
      <c r="D16" s="13" t="s">
        <v>26</v>
      </c>
      <c r="E16" s="21"/>
    </row>
    <row r="17" spans="1:4" ht="15" customHeight="1" thickBot="1">
      <c r="A17" s="50"/>
      <c r="B17" s="50"/>
      <c r="C17" s="50"/>
      <c r="D17" s="50"/>
    </row>
    <row r="18" spans="1:4" ht="21" customHeight="1" thickTop="1" thickBot="1">
      <c r="A18" s="47" t="s">
        <v>27</v>
      </c>
      <c r="B18" s="48"/>
      <c r="C18" s="48"/>
      <c r="D18" s="49"/>
    </row>
    <row r="19" spans="1:4" ht="15" customHeight="1" thickTop="1"/>
    <row r="20" spans="1:4" ht="19.5" thickBot="1">
      <c r="A20" s="51" t="s">
        <v>3</v>
      </c>
      <c r="B20" s="51"/>
      <c r="C20" s="51"/>
      <c r="D20" s="51"/>
    </row>
    <row r="21" spans="1:4" ht="15.75">
      <c r="A21" s="37" t="s">
        <v>4</v>
      </c>
      <c r="B21" s="37"/>
      <c r="C21" s="37"/>
      <c r="D21" s="37"/>
    </row>
    <row r="22" spans="1:4" ht="15.75">
      <c r="A22" s="52" t="s">
        <v>5</v>
      </c>
      <c r="B22" s="53"/>
      <c r="C22" s="53"/>
      <c r="D22" s="53"/>
    </row>
  </sheetData>
  <sheetProtection algorithmName="SHA-512" hashValue="M+OeXRSHEJ3cMQ4wrmEzCw54cJTlKB/SrgU0aPcrr/hvmZTcqZCUbWeep98JJNFFLcYyAXmFVG9aiWsP0VlzOQ==" saltValue="Ck5G5Qgl00KbhKuJoYJTMA==" spinCount="100000" sheet="1" objects="1" scenarios="1"/>
  <protectedRanges>
    <protectedRange algorithmName="SHA-512" hashValue="v0KngRc/v06Usl/ZhH3cAAdxbshwhLU8EL+QD1iVwkrWbGMNkFSHLujMXgkVGuklv2WBdEab+DTrrCzJJFdGfQ==" saltValue="o5U82mu3EGYjKAnWEmb3Kw==" spinCount="100000" sqref="C14" name="Range1_1"/>
    <protectedRange algorithmName="SHA-512" hashValue="v0KngRc/v06Usl/ZhH3cAAdxbshwhLU8EL+QD1iVwkrWbGMNkFSHLujMXgkVGuklv2WBdEab+DTrrCzJJFdGfQ==" saltValue="o5U82mu3EGYjKAnWEmb3Kw==" spinCount="100000" sqref="C13" name="Range1_2"/>
    <protectedRange algorithmName="SHA-512" hashValue="v0KngRc/v06Usl/ZhH3cAAdxbshwhLU8EL+QD1iVwkrWbGMNkFSHLujMXgkVGuklv2WBdEab+DTrrCzJJFdGfQ==" saltValue="o5U82mu3EGYjKAnWEmb3Kw==" spinCount="100000" sqref="C12" name="Range1_3"/>
    <protectedRange algorithmName="SHA-512" hashValue="v0KngRc/v06Usl/ZhH3cAAdxbshwhLU8EL+QD1iVwkrWbGMNkFSHLujMXgkVGuklv2WBdEab+DTrrCzJJFdGfQ==" saltValue="o5U82mu3EGYjKAnWEmb3Kw==" spinCount="100000" sqref="C11" name="Range1_4"/>
    <protectedRange algorithmName="SHA-512" hashValue="v0KngRc/v06Usl/ZhH3cAAdxbshwhLU8EL+QD1iVwkrWbGMNkFSHLujMXgkVGuklv2WBdEab+DTrrCzJJFdGfQ==" saltValue="o5U82mu3EGYjKAnWEmb3Kw==" spinCount="100000" sqref="C10" name="Range1_5"/>
    <protectedRange algorithmName="SHA-512" hashValue="v0KngRc/v06Usl/ZhH3cAAdxbshwhLU8EL+QD1iVwkrWbGMNkFSHLujMXgkVGuklv2WBdEab+DTrrCzJJFdGfQ==" saltValue="o5U82mu3EGYjKAnWEmb3Kw==" spinCount="100000" sqref="C8" name="Range1_8"/>
    <protectedRange algorithmName="SHA-512" hashValue="v0KngRc/v06Usl/ZhH3cAAdxbshwhLU8EL+QD1iVwkrWbGMNkFSHLujMXgkVGuklv2WBdEab+DTrrCzJJFdGfQ==" saltValue="o5U82mu3EGYjKAnWEmb3Kw==" spinCount="100000" sqref="C9 E9" name="Range1_9"/>
  </protectedRanges>
  <mergeCells count="20">
    <mergeCell ref="A1:D1"/>
    <mergeCell ref="A2:D2"/>
    <mergeCell ref="A3:B3"/>
    <mergeCell ref="A4:B4"/>
    <mergeCell ref="A6:D6"/>
    <mergeCell ref="A7:B7"/>
    <mergeCell ref="A8:B8"/>
    <mergeCell ref="A9:B9"/>
    <mergeCell ref="A10:B10"/>
    <mergeCell ref="A11:B11"/>
    <mergeCell ref="A22:D22"/>
    <mergeCell ref="A13:B13"/>
    <mergeCell ref="A14:B14"/>
    <mergeCell ref="A15:B15"/>
    <mergeCell ref="A16:B16"/>
    <mergeCell ref="A12:B12"/>
    <mergeCell ref="A18:D18"/>
    <mergeCell ref="A17:D17"/>
    <mergeCell ref="A20:D20"/>
    <mergeCell ref="A21:D21"/>
  </mergeCells>
  <hyperlinks>
    <hyperlink ref="A22" r:id="rId1" xr:uid="{5CA0E84D-6EBD-415A-9885-0B2455FB192B}"/>
    <hyperlink ref="A18:D18" location="'Calculator Menu'!A1" display=" &lt; RETURN TO MENU" xr:uid="{C866A55D-B50C-4990-8ACC-803C71A3155A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&amp;C&amp;Z&amp;F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CE9C-264A-4DDA-8C31-5716D79350DA}">
  <sheetPr>
    <pageSetUpPr fitToPage="1"/>
  </sheetPr>
  <dimension ref="A1:K23"/>
  <sheetViews>
    <sheetView showGridLines="0" showRowColHeaders="0" zoomScaleNormal="100" workbookViewId="0">
      <selection activeCell="A2" sqref="A2:D2"/>
    </sheetView>
  </sheetViews>
  <sheetFormatPr defaultColWidth="0" defaultRowHeight="15" customHeight="1" zeroHeight="1"/>
  <cols>
    <col min="1" max="1" width="9.140625" customWidth="1"/>
    <col min="2" max="2" width="49.42578125" customWidth="1"/>
    <col min="3" max="4" width="9.140625" customWidth="1"/>
    <col min="5" max="5" width="8.85546875" hidden="1" customWidth="1"/>
    <col min="6" max="10" width="9.140625" hidden="1" customWidth="1"/>
    <col min="11" max="11" width="0" hidden="1" customWidth="1"/>
    <col min="12" max="16384" width="9.140625" hidden="1"/>
  </cols>
  <sheetData>
    <row r="1" spans="1:5" s="1" customFormat="1" ht="81.75" customHeight="1">
      <c r="A1" s="63"/>
      <c r="B1" s="63"/>
      <c r="C1" s="63"/>
      <c r="D1" s="63"/>
      <c r="E1" s="3"/>
    </row>
    <row r="2" spans="1:5" s="2" customFormat="1" ht="24.6" customHeight="1">
      <c r="A2" s="64" t="s">
        <v>1</v>
      </c>
      <c r="B2" s="64"/>
      <c r="C2" s="64"/>
      <c r="D2" s="64"/>
    </row>
    <row r="3" spans="1:5" s="4" customFormat="1" ht="21" customHeight="1" thickBot="1">
      <c r="A3" s="65" t="s">
        <v>6</v>
      </c>
      <c r="B3" s="65"/>
      <c r="C3" s="30" t="s">
        <v>7</v>
      </c>
      <c r="D3" s="31"/>
    </row>
    <row r="4" spans="1:5" s="4" customFormat="1" ht="21" customHeight="1" thickBot="1">
      <c r="A4" s="66" t="s">
        <v>28</v>
      </c>
      <c r="B4" s="67"/>
      <c r="C4" s="23">
        <v>0</v>
      </c>
      <c r="D4" s="32" t="s">
        <v>29</v>
      </c>
      <c r="E4" s="15"/>
    </row>
    <row r="5" spans="1:5" s="4" customFormat="1" ht="9.75" customHeight="1">
      <c r="A5" s="26"/>
      <c r="B5" s="27"/>
      <c r="C5" s="28"/>
      <c r="D5" s="29"/>
      <c r="E5" s="17"/>
    </row>
    <row r="6" spans="1:5" s="4" customFormat="1" ht="21" customHeight="1" thickBot="1">
      <c r="A6" s="65" t="s">
        <v>10</v>
      </c>
      <c r="B6" s="65"/>
      <c r="C6" s="65"/>
      <c r="D6" s="65"/>
      <c r="E6" s="16"/>
    </row>
    <row r="7" spans="1:5" s="4" customFormat="1" ht="21" customHeight="1">
      <c r="A7" s="68" t="s">
        <v>11</v>
      </c>
      <c r="B7" s="68"/>
      <c r="C7" s="33">
        <v>0</v>
      </c>
      <c r="D7" s="25" t="s">
        <v>12</v>
      </c>
      <c r="E7" s="18"/>
    </row>
    <row r="8" spans="1:5" s="4" customFormat="1" ht="21" customHeight="1">
      <c r="A8" s="56" t="s">
        <v>13</v>
      </c>
      <c r="B8" s="54"/>
      <c r="C8" s="10">
        <f>SUM(C7*1)</f>
        <v>0</v>
      </c>
      <c r="D8" s="10" t="s">
        <v>14</v>
      </c>
      <c r="E8" s="18"/>
    </row>
    <row r="9" spans="1:5" s="4" customFormat="1" ht="21" customHeight="1">
      <c r="A9" s="56" t="s">
        <v>15</v>
      </c>
      <c r="B9" s="54"/>
      <c r="C9" s="10">
        <f>ROUNDUP(E9,-1)</f>
        <v>0</v>
      </c>
      <c r="D9" s="10" t="s">
        <v>14</v>
      </c>
      <c r="E9" s="18">
        <f>SUM($C$7*7)</f>
        <v>0</v>
      </c>
    </row>
    <row r="10" spans="1:5" s="4" customFormat="1" ht="21" customHeight="1">
      <c r="A10" s="56" t="s">
        <v>16</v>
      </c>
      <c r="B10" s="54"/>
      <c r="C10" s="10">
        <f>SUM(C7*2)</f>
        <v>0</v>
      </c>
      <c r="D10" s="10" t="s">
        <v>14</v>
      </c>
      <c r="E10" s="18"/>
    </row>
    <row r="11" spans="1:5" s="4" customFormat="1" ht="21" customHeight="1">
      <c r="A11" s="54" t="s">
        <v>30</v>
      </c>
      <c r="B11" s="54"/>
      <c r="C11" s="10">
        <f>$C$7</f>
        <v>0</v>
      </c>
      <c r="D11" s="10" t="s">
        <v>14</v>
      </c>
      <c r="E11" s="18"/>
    </row>
    <row r="12" spans="1:5" s="4" customFormat="1" ht="21" customHeight="1">
      <c r="A12" s="54" t="s">
        <v>31</v>
      </c>
      <c r="B12" s="54"/>
      <c r="C12" s="10">
        <f>$C$7</f>
        <v>0</v>
      </c>
      <c r="D12" s="10" t="s">
        <v>14</v>
      </c>
      <c r="E12" s="18"/>
    </row>
    <row r="13" spans="1:5" s="4" customFormat="1" ht="21" customHeight="1">
      <c r="A13" s="54" t="s">
        <v>17</v>
      </c>
      <c r="B13" s="54"/>
      <c r="C13" s="10">
        <v>1</v>
      </c>
      <c r="D13" s="10" t="s">
        <v>14</v>
      </c>
      <c r="E13" s="19"/>
    </row>
    <row r="14" spans="1:5" s="4" customFormat="1" ht="21" customHeight="1">
      <c r="A14" s="56" t="s">
        <v>18</v>
      </c>
      <c r="B14" s="54"/>
      <c r="C14" s="10">
        <f>ROUNDUP($E$14,0)</f>
        <v>0</v>
      </c>
      <c r="D14" s="10" t="s">
        <v>19</v>
      </c>
      <c r="E14" s="18">
        <f>$C$9/20</f>
        <v>0</v>
      </c>
    </row>
    <row r="15" spans="1:5" ht="21" customHeight="1">
      <c r="A15" s="54" t="s">
        <v>20</v>
      </c>
      <c r="B15" s="54"/>
      <c r="C15" s="10">
        <f>3.95*50</f>
        <v>197.5</v>
      </c>
      <c r="D15" s="10" t="s">
        <v>21</v>
      </c>
      <c r="E15" s="18"/>
    </row>
    <row r="16" spans="1:5" ht="21" customHeight="1">
      <c r="A16" s="56" t="s">
        <v>23</v>
      </c>
      <c r="B16" s="54"/>
      <c r="C16" s="10">
        <v>1</v>
      </c>
      <c r="D16" s="10" t="s">
        <v>24</v>
      </c>
      <c r="E16" s="18"/>
    </row>
    <row r="17" spans="1:5" ht="21" customHeight="1" thickBot="1">
      <c r="A17" s="57" t="s">
        <v>25</v>
      </c>
      <c r="B17" s="57"/>
      <c r="C17" s="13">
        <v>1</v>
      </c>
      <c r="D17" s="13" t="s">
        <v>26</v>
      </c>
      <c r="E17" s="21"/>
    </row>
    <row r="18" spans="1:5" ht="15" customHeight="1" thickBot="1"/>
    <row r="19" spans="1:5" ht="21" customHeight="1" thickTop="1" thickBot="1">
      <c r="A19" s="47" t="s">
        <v>27</v>
      </c>
      <c r="B19" s="48"/>
      <c r="C19" s="48"/>
      <c r="D19" s="49"/>
    </row>
    <row r="20" spans="1:5" ht="15" customHeight="1" thickTop="1"/>
    <row r="21" spans="1:5" ht="19.5" thickBot="1">
      <c r="A21" s="51" t="s">
        <v>3</v>
      </c>
      <c r="B21" s="51"/>
      <c r="C21" s="51"/>
      <c r="D21" s="51"/>
    </row>
    <row r="22" spans="1:5" ht="15.75">
      <c r="A22" s="37" t="s">
        <v>4</v>
      </c>
      <c r="B22" s="37"/>
      <c r="C22" s="37"/>
      <c r="D22" s="37"/>
    </row>
    <row r="23" spans="1:5" ht="15.75">
      <c r="A23" s="52" t="s">
        <v>5</v>
      </c>
      <c r="B23" s="53"/>
      <c r="C23" s="53"/>
      <c r="D23" s="53"/>
    </row>
  </sheetData>
  <sheetProtection algorithmName="SHA-512" hashValue="dAcRnoBQOUWm8wJCcmUzhoraG0gcC2GakRU1xRJF7dY1DVReAvJP69nWkhWatMHM92M9H6FlATj0qyWtDiccfg==" saltValue="iXRDR75svkZC/2XRPFUjmg==" spinCount="100000" sheet="1" objects="1" scenarios="1"/>
  <protectedRanges>
    <protectedRange algorithmName="SHA-512" hashValue="v0KngRc/v06Usl/ZhH3cAAdxbshwhLU8EL+QD1iVwkrWbGMNkFSHLujMXgkVGuklv2WBdEab+DTrrCzJJFdGfQ==" saltValue="o5U82mu3EGYjKAnWEmb3Kw==" spinCount="100000" sqref="C15" name="Range1_2"/>
    <protectedRange algorithmName="SHA-512" hashValue="v0KngRc/v06Usl/ZhH3cAAdxbshwhLU8EL+QD1iVwkrWbGMNkFSHLujMXgkVGuklv2WBdEab+DTrrCzJJFdGfQ==" saltValue="o5U82mu3EGYjKAnWEmb3Kw==" spinCount="100000" sqref="C14" name="Range1_3"/>
    <protectedRange algorithmName="SHA-512" hashValue="v0KngRc/v06Usl/ZhH3cAAdxbshwhLU8EL+QD1iVwkrWbGMNkFSHLujMXgkVGuklv2WBdEab+DTrrCzJJFdGfQ==" saltValue="o5U82mu3EGYjKAnWEmb3Kw==" spinCount="100000" sqref="C13" name="Range1_4"/>
    <protectedRange algorithmName="SHA-512" hashValue="v0KngRc/v06Usl/ZhH3cAAdxbshwhLU8EL+QD1iVwkrWbGMNkFSHLujMXgkVGuklv2WBdEab+DTrrCzJJFdGfQ==" saltValue="o5U82mu3EGYjKAnWEmb3Kw==" spinCount="100000" sqref="C10:C12" name="Range1_5"/>
    <protectedRange algorithmName="SHA-512" hashValue="v0KngRc/v06Usl/ZhH3cAAdxbshwhLU8EL+QD1iVwkrWbGMNkFSHLujMXgkVGuklv2WBdEab+DTrrCzJJFdGfQ==" saltValue="o5U82mu3EGYjKAnWEmb3Kw==" spinCount="100000" sqref="C8" name="Range1_8"/>
    <protectedRange algorithmName="SHA-512" hashValue="v0KngRc/v06Usl/ZhH3cAAdxbshwhLU8EL+QD1iVwkrWbGMNkFSHLujMXgkVGuklv2WBdEab+DTrrCzJJFdGfQ==" saltValue="o5U82mu3EGYjKAnWEmb3Kw==" spinCount="100000" sqref="C9 E9" name="Range1_9"/>
  </protectedRanges>
  <mergeCells count="20">
    <mergeCell ref="A16:B16"/>
    <mergeCell ref="A17:B17"/>
    <mergeCell ref="A21:D21"/>
    <mergeCell ref="A22:D22"/>
    <mergeCell ref="A23:D23"/>
    <mergeCell ref="A19:D19"/>
    <mergeCell ref="A15:B15"/>
    <mergeCell ref="A11:B11"/>
    <mergeCell ref="A12:B12"/>
    <mergeCell ref="A1:D1"/>
    <mergeCell ref="A2:D2"/>
    <mergeCell ref="A3:B3"/>
    <mergeCell ref="A4:B4"/>
    <mergeCell ref="A6:D6"/>
    <mergeCell ref="A7:B7"/>
    <mergeCell ref="A8:B8"/>
    <mergeCell ref="A9:B9"/>
    <mergeCell ref="A10:B10"/>
    <mergeCell ref="A13:B13"/>
    <mergeCell ref="A14:B14"/>
  </mergeCells>
  <hyperlinks>
    <hyperlink ref="A23" r:id="rId1" xr:uid="{3B8CFDC6-203A-488D-BB56-C429D8EF3D9C}"/>
    <hyperlink ref="A19:D19" location="'Calculator Menu'!A1" display=" &lt; RETURN TO MENU" xr:uid="{A40B43C2-927B-4266-9A35-85891BC0A2A0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&amp;C&amp;Z&amp;F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Murray Davies</dc:creator>
  <cp:keywords/>
  <dc:description/>
  <cp:lastModifiedBy>Gordon Stevens</cp:lastModifiedBy>
  <cp:revision/>
  <dcterms:created xsi:type="dcterms:W3CDTF">2020-08-26T20:36:23Z</dcterms:created>
  <dcterms:modified xsi:type="dcterms:W3CDTF">2024-09-11T00:23:25Z</dcterms:modified>
  <cp:category/>
  <cp:contentStatus/>
</cp:coreProperties>
</file>